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9032" windowHeight="8448" activeTab="0"/>
  </bookViews>
  <sheets>
    <sheet name="структура ЦВ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2" localSheetId="0">#REF!</definedName>
    <definedName name="Excel_BuiltIn_Print_Area_2">#REF!</definedName>
    <definedName name="Excel_BuiltIn_Print_Area_4" localSheetId="0">#REF!</definedName>
    <definedName name="Excel_BuiltIn_Print_Area_4">#REF!</definedName>
    <definedName name="Excel_BuiltIn_Print_Titles_2" localSheetId="0">#REF!</definedName>
    <definedName name="Excel_BuiltIn_Print_Titles_2">#REF!</definedName>
    <definedName name="Excel_BuiltIn_Print_Titles_4" localSheetId="0">#REF!</definedName>
    <definedName name="Excel_BuiltIn_Print_Titles_4">#REF!</definedName>
    <definedName name="Excel_BuiltIn_Print_Titles_5">"#REF!"</definedName>
    <definedName name="Print_Area_1" localSheetId="0">#REF!</definedName>
    <definedName name="Print_Area_1">#REF!</definedName>
    <definedName name="SHARED_FORMULA_13_110_13_110_0" localSheetId="0">(#REF!-#REF!)/#REF!</definedName>
    <definedName name="SHARED_FORMULA_13_110_13_110_0">(#REF!-#REF!)/#REF!</definedName>
    <definedName name="SHARED_FORMULA_13_138_13_138_0" localSheetId="0">#REF!+#REF!+#REF!</definedName>
    <definedName name="SHARED_FORMULA_13_138_13_138_0">#REF!+#REF!+#REF!</definedName>
    <definedName name="SHARED_FORMULA_13_21_13_21_0" localSheetId="0">#REF!+#REF!+#REF!</definedName>
    <definedName name="SHARED_FORMULA_13_21_13_21_0">#REF!+#REF!+#REF!</definedName>
    <definedName name="SHARED_FORMULA_13_30_13_30_0" localSheetId="0">#REF!+#REF!+#REF!</definedName>
    <definedName name="SHARED_FORMULA_13_30_13_30_0">#REF!+#REF!+#REF!</definedName>
    <definedName name="SHARED_FORMULA_13_60_13_60_0" localSheetId="0">#REF!+#REF!+#REF!</definedName>
    <definedName name="SHARED_FORMULA_13_60_13_60_0">#REF!+#REF!+#REF!</definedName>
    <definedName name="SHARED_FORMULA_13_85_13_85_0" localSheetId="0">#REF!+#REF!-#REF!</definedName>
    <definedName name="SHARED_FORMULA_13_85_13_85_0">#REF!+#REF!-#REF!</definedName>
    <definedName name="SHARED_FORMULA_13_93_13_93_0" localSheetId="0">#REF!-#REF!+#REF!+#REF!</definedName>
    <definedName name="SHARED_FORMULA_13_93_13_93_0">#REF!-#REF!+#REF!+#REF!</definedName>
    <definedName name="SHARED_FORMULA_14_116_14_116_0" localSheetId="0">#REF!+#REF!+#REF!</definedName>
    <definedName name="SHARED_FORMULA_14_116_14_116_0">#REF!+#REF!+#REF!</definedName>
    <definedName name="SHARED_FORMULA_14_30_14_30_0" localSheetId="0">#REF!+#REF!+#REF!</definedName>
    <definedName name="SHARED_FORMULA_14_30_14_30_0">#REF!+#REF!+#REF!</definedName>
    <definedName name="SHARED_FORMULA_14_60_14_60_0" localSheetId="0">#REF!+#REF!+#REF!</definedName>
    <definedName name="SHARED_FORMULA_14_60_14_60_0">#REF!+#REF!+#REF!</definedName>
    <definedName name="SHARED_FORMULA_15_107_15_107_0" localSheetId="0">(#REF!+#REF!)/#REF!</definedName>
    <definedName name="SHARED_FORMULA_15_107_15_107_0">(#REF!+#REF!)/#REF!</definedName>
    <definedName name="SHARED_FORMULA_15_108_15_108_0" localSheetId="0">(#REF!-#REF!-#REF!)/#REF!</definedName>
    <definedName name="SHARED_FORMULA_15_108_15_108_0">(#REF!-#REF!-#REF!)/#REF!</definedName>
    <definedName name="SHARED_FORMULA_19_103_19_103_0" localSheetId="0">#REF!+#REF!</definedName>
    <definedName name="SHARED_FORMULA_19_103_19_103_0">#REF!+#REF!</definedName>
    <definedName name="SHARED_FORMULA_19_138_19_138_0" localSheetId="0">#REF!+#REF!</definedName>
    <definedName name="SHARED_FORMULA_19_138_19_138_0">#REF!+#REF!</definedName>
    <definedName name="SHARED_FORMULA_19_21_19_21_0" localSheetId="0">#REF!+#REF!</definedName>
    <definedName name="SHARED_FORMULA_19_21_19_21_0">#REF!+#REF!</definedName>
    <definedName name="SHARED_FORMULA_19_29_19_29_0" localSheetId="0">#REF!+#REF!</definedName>
    <definedName name="SHARED_FORMULA_19_29_19_29_0">#REF!+#REF!</definedName>
    <definedName name="SHARED_FORMULA_19_60_19_60_0" localSheetId="0">#REF!+#REF!</definedName>
    <definedName name="SHARED_FORMULA_19_60_19_60_0">#REF!+#REF!</definedName>
    <definedName name="SHARED_FORMULA_19_93_19_93_0" localSheetId="0">#REF!+#REF!</definedName>
    <definedName name="SHARED_FORMULA_19_93_19_93_0">#REF!+#REF!</definedName>
    <definedName name="SHARED_FORMULA_20_116_20_116_0" localSheetId="0">#REF!+#REF!</definedName>
    <definedName name="SHARED_FORMULA_20_116_20_116_0">#REF!+#REF!</definedName>
    <definedName name="SHARED_FORMULA_20_29_20_29_0" localSheetId="0">#REF!+#REF!</definedName>
    <definedName name="SHARED_FORMULA_20_29_20_29_0">#REF!+#REF!</definedName>
    <definedName name="SHARED_FORMULA_20_60_20_60_0" localSheetId="0">#REF!+#REF!</definedName>
    <definedName name="SHARED_FORMULA_20_60_20_60_0">#REF!+#REF!</definedName>
    <definedName name="SHARED_FORMULA_24_21_24_21_0" localSheetId="0">#REF!+#REF!+#REF!</definedName>
    <definedName name="SHARED_FORMULA_24_21_24_21_0">#REF!+#REF!+#REF!</definedName>
    <definedName name="SHARED_FORMULA_24_60_24_60_0" localSheetId="0">#REF!+#REF!+#REF!</definedName>
    <definedName name="SHARED_FORMULA_24_60_24_60_0">#REF!+#REF!+#REF!</definedName>
    <definedName name="SHARED_FORMULA_25_116_25_116_0" localSheetId="0">#REF!+#REF!+#REF!+#REF!</definedName>
    <definedName name="SHARED_FORMULA_25_116_25_116_0">#REF!+#REF!+#REF!+#REF!</definedName>
    <definedName name="SHARED_FORMULA_25_23_25_23_0" localSheetId="0">#REF!+#REF!+#REF!+#REF!</definedName>
    <definedName name="SHARED_FORMULA_25_23_25_23_0">#REF!+#REF!+#REF!+#REF!</definedName>
    <definedName name="SHARED_FORMULA_25_60_25_60_0" localSheetId="0">#REF!+#REF!+#REF!+#REF!</definedName>
    <definedName name="SHARED_FORMULA_25_60_25_60_0">#REF!+#REF!+#REF!+#REF!</definedName>
    <definedName name="SHARED_FORMULA_3_106_3_106_0" localSheetId="0">#REF!/#REF!</definedName>
    <definedName name="SHARED_FORMULA_3_106_3_106_0">#REF!/#REF!</definedName>
    <definedName name="SHARED_FORMULA_3_107_3_107_0" localSheetId="0">(#REF!+#REF!+#REF!)/#REF!</definedName>
    <definedName name="SHARED_FORMULA_3_107_3_107_0">(#REF!+#REF!+#REF!)/#REF!</definedName>
    <definedName name="SHARED_FORMULA_3_108_3_108_0" localSheetId="0">(#REF!-#REF!-#REF!-#REF!)/#REF!</definedName>
    <definedName name="SHARED_FORMULA_3_108_3_108_0">(#REF!-#REF!-#REF!-#REF!)/#REF!</definedName>
    <definedName name="SHARED_FORMULA_3_127_3_127_0" localSheetId="0">#REF!</definedName>
    <definedName name="SHARED_FORMULA_3_127_3_127_0">#REF!</definedName>
    <definedName name="SHARED_FORMULA_3_128_3_128_0" localSheetId="0">(#REF!+#REF!)/#REF!</definedName>
    <definedName name="SHARED_FORMULA_3_128_3_128_0">(#REF!+#REF!)/#REF!</definedName>
    <definedName name="SHARED_FORMULA_3_129_3_129_0" localSheetId="0">#REF!</definedName>
    <definedName name="SHARED_FORMULA_3_129_3_129_0">#REF!</definedName>
    <definedName name="SHARED_FORMULA_3_133_3_133_0" localSheetId="0">#REF!/#REF!</definedName>
    <definedName name="SHARED_FORMULA_3_133_3_133_0">#REF!/#REF!</definedName>
    <definedName name="SHARED_FORMULA_3_137_3_137_0" localSheetId="0">#REF!+#REF!</definedName>
    <definedName name="SHARED_FORMULA_3_137_3_137_0">#REF!+#REF!</definedName>
    <definedName name="SHARED_FORMULA_3_59_3_59_0" localSheetId="0">IF(#REF!+#REF!+#REF!+#REF!=#REF!+#REF!+#REF!+#REF!+#REF!,#REF!+#REF!+#REF!+#REF!,"неприпустиме значення")</definedName>
    <definedName name="SHARED_FORMULA_3_59_3_59_0">IF(#REF!+#REF!+#REF!+#REF!=#REF!+#REF!+#REF!+#REF!+#REF!,#REF!+#REF!+#REF!+#REF!,"неприпустиме значення")</definedName>
    <definedName name="SHARED_FORMULA_4_100_4_100_0" localSheetId="0">#REF!+1</definedName>
    <definedName name="SHARED_FORMULA_4_100_4_100_0">#REF!+1</definedName>
    <definedName name="SHARED_FORMULA_4_20_4_20_0" localSheetId="0">#REF!+1</definedName>
    <definedName name="SHARED_FORMULA_4_20_4_20_0">#REF!+1</definedName>
    <definedName name="SHARED_FORMULA_4_58_4_58_0" localSheetId="0">#REF!+1</definedName>
    <definedName name="SHARED_FORMULA_4_58_4_58_0">#REF!+1</definedName>
    <definedName name="SHARED_FORMULA_5_102_5_102_0" localSheetId="0">#REF!+#REF!+#REF!</definedName>
    <definedName name="SHARED_FORMULA_5_102_5_102_0">#REF!+#REF!+#REF!</definedName>
    <definedName name="SHARED_FORMULA_7_109_7_109_0" localSheetId="0">#REF!/#REF!</definedName>
    <definedName name="SHARED_FORMULA_7_109_7_109_0">#REF!/#REF!</definedName>
    <definedName name="SHARED_FORMULA_7_110_7_110_0" localSheetId="0">#REF!/#REF!</definedName>
    <definedName name="SHARED_FORMULA_7_110_7_110_0">#REF!/#REF!</definedName>
    <definedName name="SHARED_FORMULA_7_111_7_111_0" localSheetId="0">(#REF!)/(#REF!+#REF!)*100</definedName>
    <definedName name="SHARED_FORMULA_7_111_7_111_0">(#REF!)/(#REF!+#REF!)*100</definedName>
    <definedName name="SHARED_FORMULA_7_138_7_138_0" localSheetId="0">#REF!+#REF!</definedName>
    <definedName name="SHARED_FORMULA_7_138_7_138_0">#REF!+#REF!</definedName>
    <definedName name="SHARED_FORMULA_7_21_7_21_0" localSheetId="0">#REF!+#REF!</definedName>
    <definedName name="SHARED_FORMULA_7_21_7_21_0">#REF!+#REF!</definedName>
    <definedName name="SHARED_FORMULA_7_29_7_29_0" localSheetId="0">#REF!+#REF!</definedName>
    <definedName name="SHARED_FORMULA_7_29_7_29_0">#REF!+#REF!</definedName>
    <definedName name="SHARED_FORMULA_7_60_7_60_0" localSheetId="0">#REF!+#REF!</definedName>
    <definedName name="SHARED_FORMULA_7_60_7_60_0">#REF!+#REF!</definedName>
    <definedName name="SHARED_FORMULA_7_77_7_77_0" localSheetId="0">#REF!+#REF!+#REF!</definedName>
    <definedName name="SHARED_FORMULA_7_77_7_77_0">#REF!+#REF!+#REF!</definedName>
    <definedName name="SHARED_FORMULA_7_85_7_85_0" localSheetId="0">#REF!-#REF!</definedName>
    <definedName name="SHARED_FORMULA_7_85_7_85_0">#REF!-#REF!</definedName>
    <definedName name="SHARED_FORMULA_7_93_7_93_0" localSheetId="0">#REF!-#REF!</definedName>
    <definedName name="SHARED_FORMULA_7_93_7_93_0">#REF!-#REF!</definedName>
    <definedName name="SHARED_FORMULA_7_95_7_95_0" localSheetId="0">#REF!-#REF!</definedName>
    <definedName name="SHARED_FORMULA_7_95_7_95_0">#REF!-#REF!</definedName>
    <definedName name="SHARED_FORMULA_8_116_8_116_0" localSheetId="0">#REF!+#REF!</definedName>
    <definedName name="SHARED_FORMULA_8_116_8_116_0">#REF!+#REF!</definedName>
    <definedName name="SHARED_FORMULA_8_30_8_30_0" localSheetId="0">#REF!+#REF!</definedName>
    <definedName name="SHARED_FORMULA_8_30_8_30_0">#REF!+#REF!</definedName>
    <definedName name="SHARED_FORMULA_8_60_8_60_0" localSheetId="0">#REF!+#REF!</definedName>
    <definedName name="SHARED_FORMULA_8_60_8_60_0">#REF!+#REF!</definedName>
    <definedName name="всенкснеіукі" localSheetId="0">(#REF!+#REF!)/#REF!</definedName>
    <definedName name="всенкснеіукі">(#REF!+#REF!)/#REF!</definedName>
    <definedName name="г" localSheetId="0">#REF!</definedName>
    <definedName name="г">#REF!</definedName>
    <definedName name="мгнм" localSheetId="0">#REF!+#REF!</definedName>
    <definedName name="мгнм">#REF!+#REF!</definedName>
    <definedName name="ноен" localSheetId="0">#REF!</definedName>
    <definedName name="ноен">#REF!</definedName>
    <definedName name="_xlnm.Print_Area" localSheetId="0">'структура ЦВ'!$A$1:$F$52</definedName>
    <definedName name="п" localSheetId="0">#REF!</definedName>
    <definedName name="п">#REF!</definedName>
    <definedName name="покриття00" localSheetId="0">#REF!</definedName>
    <definedName name="покриття00">#REF!</definedName>
    <definedName name="Поооооооооо" localSheetId="0">#REF!</definedName>
    <definedName name="Поооооооооо">#REF!</definedName>
    <definedName name="псен" localSheetId="0">#REF!+#REF!+#REF!+#REF!</definedName>
    <definedName name="псен">#REF!+#REF!+#REF!+#REF!</definedName>
    <definedName name="рр" localSheetId="0">#REF!</definedName>
    <definedName name="рр">#REF!</definedName>
    <definedName name="упіуп" localSheetId="0">#REF!</definedName>
    <definedName name="упіуп">#REF!</definedName>
    <definedName name="щр" localSheetId="0">#REF!+#REF!</definedName>
    <definedName name="щр">#REF!+#REF!</definedName>
  </definedNames>
  <calcPr fullCalcOnLoad="1"/>
</workbook>
</file>

<file path=xl/sharedStrings.xml><?xml version="1.0" encoding="utf-8"?>
<sst xmlns="http://schemas.openxmlformats.org/spreadsheetml/2006/main" count="94" uniqueCount="81">
  <si>
    <t>комунального підприємства водопровідно-каналізаційного господарства «Водоканал» (м. Старокостянтинів)</t>
  </si>
  <si>
    <t>Без ПДВ</t>
  </si>
  <si>
    <t>№
з/п</t>
  </si>
  <si>
    <t>Найменування показників</t>
  </si>
  <si>
    <t xml:space="preserve">Централізоване водопостачання </t>
  </si>
  <si>
    <t>Централізоване водовідведення</t>
  </si>
  <si>
    <t>тис. грн на рік</t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</si>
  <si>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</si>
  <si>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</si>
  <si>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</si>
  <si>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</si>
  <si>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електроенергія</t>
  </si>
  <si>
    <t>1.1.2</t>
  </si>
  <si>
    <t>витрати на придбання води в інших суб’єктів господарювання/ очищення власних стічних вод іншими суб’єктами господарювання</t>
  </si>
  <si>
    <t>1.1.3</t>
  </si>
  <si>
    <t>витрати на реагенти</t>
  </si>
  <si>
    <t>1.1.4</t>
  </si>
  <si>
    <t>матеріали, запасні частини та інші матеріальні ресурси (ремонти)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</si>
  <si>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</si>
  <si>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</si>
  <si>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</si>
  <si>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</si>
  <si>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</si>
  <si>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</si>
  <si>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</si>
  <si>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</si>
  <si>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</si>
  <si>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</si>
  <si>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</si>
  <si>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</si>
  <si>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</si>
  <si>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</si>
  <si>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</si>
  <si>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1.4.3</t>
  </si>
  <si>
    <t>1.4.4</t>
  </si>
  <si>
    <t>витрати, пов’язані зі сплатою податків, зборів та інших передбачених законодавством обов’язкових платежів</t>
  </si>
  <si>
    <t>1.4.5</t>
  </si>
  <si>
    <t>інші витрати</t>
  </si>
  <si>
    <t>2</t>
  </si>
  <si>
    <t>Адміністративні витрати, у тому числі:</t>
  </si>
  <si>
    <t>2.1</t>
  </si>
  <si>
    <t>2.2</t>
  </si>
  <si>
    <t>2.3</t>
  </si>
  <si>
    <t>2.4</t>
  </si>
  <si>
    <t>2.5</t>
  </si>
  <si>
    <t>3</t>
  </si>
  <si>
    <t>Витрати на збут, у тому числі:</t>
  </si>
  <si>
    <t>3.1</t>
  </si>
  <si>
    <t>3.2</t>
  </si>
  <si>
    <t>3.3</t>
  </si>
  <si>
    <t>3.4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</si>
  <si>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</si>
  <si>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</si>
  <si>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</si>
  <si>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</si>
  <si>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</si>
  <si>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</si>
  <si>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</si>
  <si>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Розрахунковий прибуток, у тому числі:</t>
  </si>
  <si>
    <t>7.1</t>
  </si>
  <si>
    <t>податок на прибуток</t>
  </si>
  <si>
    <t>7.2</t>
  </si>
  <si>
    <t>дивіденди</t>
  </si>
  <si>
    <t>7.3</t>
  </si>
  <si>
    <t>резервний фонд (капітал)</t>
  </si>
  <si>
    <t>7.4</t>
  </si>
  <si>
    <t>на розвиток виробництва (виробничі інвестиції)</t>
  </si>
  <si>
    <t>7.5</t>
  </si>
  <si>
    <t>інше використання прибутку</t>
  </si>
  <si>
    <t>8</t>
  </si>
  <si>
    <t>9</t>
  </si>
  <si>
    <t>Вартість централізованого водопостачання/водовідведення, тис. грн</t>
  </si>
  <si>
    <t>10</t>
  </si>
  <si>
    <t>Директор  КП "Водоканал"</t>
  </si>
  <si>
    <t>11</t>
  </si>
  <si>
    <t>Тариф на  централізоване водопостачання та водовідведення,  грн/м3 (з ПДВ)</t>
  </si>
  <si>
    <r>
      <t>грн/м</t>
    </r>
    <r>
      <rPr>
        <vertAlign val="superscript"/>
        <sz val="18"/>
        <rFont val="Times New Roman"/>
        <family val="1"/>
      </rPr>
      <t>3</t>
    </r>
  </si>
  <si>
    <r>
      <t>Тариф на  централізоване водопостачання/водовідведення, грн/м</t>
    </r>
    <r>
      <rPr>
        <b/>
        <vertAlign val="superscript"/>
        <sz val="18"/>
        <rFont val="Times New Roman"/>
        <family val="1"/>
      </rPr>
      <t>3</t>
    </r>
  </si>
  <si>
    <r>
      <t>Обсяг реалізації, тис. м</t>
    </r>
    <r>
      <rPr>
        <b/>
        <vertAlign val="superscript"/>
        <sz val="18"/>
        <rFont val="Times New Roman"/>
        <family val="1"/>
      </rPr>
      <t>3</t>
    </r>
  </si>
  <si>
    <t>Структура тарифів на централізоване водопостачання та централізоване  водовідведення</t>
  </si>
  <si>
    <t>Ігор МОРОЗ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</si>
</sst>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0.00000"/>
    <numFmt numFmtId="175" formatCode="0.0000"/>
    <numFmt numFmtId="176" formatCode="0.00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vertAlign val="superscript"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54" applyFont="1">
      <alignment/>
      <protection/>
    </xf>
    <xf numFmtId="0" fontId="19" fillId="0" borderId="0" xfId="54" applyFont="1" applyAlignment="1">
      <alignment horizontal="left" wrapText="1"/>
      <protection/>
    </xf>
    <xf numFmtId="0" fontId="19" fillId="0" borderId="0" xfId="54" applyFont="1" applyFill="1">
      <alignment/>
      <protection/>
    </xf>
    <xf numFmtId="0" fontId="21" fillId="0" borderId="0" xfId="54" applyFont="1" applyAlignment="1">
      <alignment horizontal="center" vertical="center" wrapText="1"/>
      <protection/>
    </xf>
    <xf numFmtId="0" fontId="21" fillId="0" borderId="0" xfId="54" applyFont="1">
      <alignment/>
      <protection/>
    </xf>
    <xf numFmtId="0" fontId="22" fillId="0" borderId="0" xfId="54" applyFont="1" applyAlignment="1">
      <alignment horizontal="right" wrapText="1"/>
      <protection/>
    </xf>
    <xf numFmtId="0" fontId="21" fillId="0" borderId="0" xfId="54" applyFont="1" applyAlignment="1">
      <alignment horizontal="center" vertical="center"/>
      <protection/>
    </xf>
    <xf numFmtId="0" fontId="21" fillId="0" borderId="0" xfId="54" applyFont="1" applyAlignment="1">
      <alignment horizontal="center"/>
      <protection/>
    </xf>
    <xf numFmtId="173" fontId="21" fillId="0" borderId="0" xfId="54" applyNumberFormat="1" applyFont="1">
      <alignment/>
      <protection/>
    </xf>
    <xf numFmtId="0" fontId="21" fillId="0" borderId="0" xfId="54" applyFont="1" applyAlignment="1">
      <alignment vertical="center"/>
      <protection/>
    </xf>
    <xf numFmtId="174" fontId="21" fillId="0" borderId="0" xfId="54" applyNumberFormat="1" applyFont="1">
      <alignment/>
      <protection/>
    </xf>
    <xf numFmtId="4" fontId="19" fillId="0" borderId="0" xfId="54" applyNumberFormat="1" applyFont="1">
      <alignment/>
      <protection/>
    </xf>
    <xf numFmtId="0" fontId="23" fillId="0" borderId="10" xfId="54" applyFont="1" applyBorder="1" applyAlignment="1">
      <alignment horizontal="center" vertical="center"/>
      <protection/>
    </xf>
    <xf numFmtId="0" fontId="23" fillId="24" borderId="10" xfId="54" applyFont="1" applyFill="1" applyBorder="1" applyAlignment="1">
      <alignment horizontal="center" vertical="center"/>
      <protection/>
    </xf>
    <xf numFmtId="1" fontId="20" fillId="0" borderId="10" xfId="54" applyNumberFormat="1" applyFont="1" applyBorder="1" applyAlignment="1">
      <alignment horizontal="center" vertical="center"/>
      <protection/>
    </xf>
    <xf numFmtId="0" fontId="20" fillId="24" borderId="10" xfId="54" applyFont="1" applyFill="1" applyBorder="1" applyAlignment="1">
      <alignment horizontal="left" vertical="center"/>
      <protection/>
    </xf>
    <xf numFmtId="49" fontId="20" fillId="0" borderId="10" xfId="54" applyNumberFormat="1" applyFont="1" applyBorder="1" applyAlignment="1">
      <alignment horizontal="center" vertical="center"/>
      <protection/>
    </xf>
    <xf numFmtId="49" fontId="23" fillId="0" borderId="10" xfId="54" applyNumberFormat="1" applyFont="1" applyBorder="1" applyAlignment="1">
      <alignment horizontal="center" vertical="center"/>
      <protection/>
    </xf>
    <xf numFmtId="0" fontId="23" fillId="24" borderId="10" xfId="54" applyFont="1" applyFill="1" applyBorder="1" applyAlignment="1">
      <alignment horizontal="left" vertical="center"/>
      <protection/>
    </xf>
    <xf numFmtId="0" fontId="23" fillId="24" borderId="10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9" fontId="20" fillId="0" borderId="0" xfId="54" applyNumberFormat="1" applyFont="1" applyBorder="1" applyAlignment="1">
      <alignment horizontal="center" vertical="center"/>
      <protection/>
    </xf>
    <xf numFmtId="0" fontId="20" fillId="0" borderId="0" xfId="54" applyFont="1" applyFill="1" applyBorder="1" applyAlignment="1">
      <alignment horizontal="left" vertical="center" wrapText="1"/>
      <protection/>
    </xf>
    <xf numFmtId="4" fontId="20" fillId="25" borderId="0" xfId="54" applyNumberFormat="1" applyFont="1" applyFill="1" applyBorder="1" applyAlignment="1">
      <alignment horizontal="center" vertical="center"/>
      <protection/>
    </xf>
    <xf numFmtId="4" fontId="20" fillId="25" borderId="0" xfId="54" applyNumberFormat="1" applyFont="1" applyFill="1" applyBorder="1" applyAlignment="1">
      <alignment horizontal="center"/>
      <protection/>
    </xf>
    <xf numFmtId="49" fontId="26" fillId="0" borderId="0" xfId="54" applyNumberFormat="1" applyFont="1" applyBorder="1" applyAlignment="1">
      <alignment horizontal="center" vertical="center"/>
      <protection/>
    </xf>
    <xf numFmtId="0" fontId="26" fillId="0" borderId="0" xfId="53" applyFont="1" applyFill="1">
      <alignment/>
      <protection/>
    </xf>
    <xf numFmtId="0" fontId="26" fillId="0" borderId="0" xfId="53" applyFont="1" applyFill="1" applyAlignment="1">
      <alignment/>
      <protection/>
    </xf>
    <xf numFmtId="0" fontId="27" fillId="0" borderId="0" xfId="54" applyFont="1" applyAlignment="1">
      <alignment vertical="center"/>
      <protection/>
    </xf>
    <xf numFmtId="0" fontId="27" fillId="0" borderId="0" xfId="54" applyFont="1">
      <alignment/>
      <protection/>
    </xf>
    <xf numFmtId="173" fontId="29" fillId="24" borderId="10" xfId="48" applyNumberFormat="1" applyFont="1" applyFill="1" applyBorder="1" applyAlignment="1">
      <alignment horizontal="right" vertical="center"/>
      <protection/>
    </xf>
    <xf numFmtId="172" fontId="29" fillId="24" borderId="10" xfId="48" applyNumberFormat="1" applyFont="1" applyFill="1" applyBorder="1" applyAlignment="1">
      <alignment horizontal="right" vertical="center"/>
      <protection/>
    </xf>
    <xf numFmtId="172" fontId="30" fillId="24" borderId="10" xfId="48" applyNumberFormat="1" applyFont="1" applyFill="1" applyBorder="1" applyAlignment="1">
      <alignment horizontal="right" vertical="center"/>
      <protection/>
    </xf>
    <xf numFmtId="173" fontId="30" fillId="24" borderId="10" xfId="48" applyNumberFormat="1" applyFont="1" applyFill="1" applyBorder="1" applyAlignment="1">
      <alignment horizontal="right" vertical="center"/>
      <protection/>
    </xf>
    <xf numFmtId="172" fontId="30" fillId="24" borderId="10" xfId="54" applyNumberFormat="1" applyFont="1" applyFill="1" applyBorder="1" applyAlignment="1">
      <alignment horizontal="right" vertical="center"/>
      <protection/>
    </xf>
    <xf numFmtId="4" fontId="30" fillId="24" borderId="10" xfId="48" applyNumberFormat="1" applyFont="1" applyFill="1" applyBorder="1" applyAlignment="1">
      <alignment horizontal="right" vertical="center"/>
      <protection/>
    </xf>
    <xf numFmtId="4" fontId="30" fillId="24" borderId="10" xfId="54" applyNumberFormat="1" applyFont="1" applyFill="1" applyBorder="1" applyAlignment="1">
      <alignment horizontal="right" vertical="center"/>
      <protection/>
    </xf>
    <xf numFmtId="172" fontId="29" fillId="24" borderId="10" xfId="54" applyNumberFormat="1" applyFont="1" applyFill="1" applyBorder="1" applyAlignment="1">
      <alignment horizontal="right" vertical="center"/>
      <protection/>
    </xf>
    <xf numFmtId="173" fontId="29" fillId="24" borderId="10" xfId="54" applyNumberFormat="1" applyFont="1" applyFill="1" applyBorder="1" applyAlignment="1">
      <alignment horizontal="right" vertical="center"/>
      <protection/>
    </xf>
    <xf numFmtId="4" fontId="29" fillId="24" borderId="10" xfId="54" applyNumberFormat="1" applyFont="1" applyFill="1" applyBorder="1" applyAlignment="1">
      <alignment horizontal="right" vertical="center"/>
      <protection/>
    </xf>
    <xf numFmtId="173" fontId="30" fillId="24" borderId="10" xfId="54" applyNumberFormat="1" applyFont="1" applyFill="1" applyBorder="1" applyAlignment="1">
      <alignment horizontal="right" vertical="center"/>
      <protection/>
    </xf>
    <xf numFmtId="0" fontId="20" fillId="0" borderId="0" xfId="53" applyFont="1" applyFill="1" applyBorder="1" applyAlignment="1">
      <alignment vertical="center" wrapText="1"/>
      <protection/>
    </xf>
    <xf numFmtId="4" fontId="29" fillId="24" borderId="0" xfId="54" applyNumberFormat="1" applyFont="1" applyFill="1" applyBorder="1" applyAlignment="1">
      <alignment horizontal="center" vertical="center"/>
      <protection/>
    </xf>
    <xf numFmtId="4" fontId="29" fillId="24" borderId="11" xfId="54" applyNumberFormat="1" applyFont="1" applyFill="1" applyBorder="1" applyAlignment="1">
      <alignment horizontal="center" vertical="center"/>
      <protection/>
    </xf>
    <xf numFmtId="4" fontId="29" fillId="24" borderId="12" xfId="54" applyNumberFormat="1" applyFont="1" applyFill="1" applyBorder="1" applyAlignment="1">
      <alignment horizontal="center" vertical="center"/>
      <protection/>
    </xf>
    <xf numFmtId="0" fontId="26" fillId="0" borderId="0" xfId="55" applyFont="1" applyFill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/>
      <protection/>
    </xf>
    <xf numFmtId="0" fontId="28" fillId="0" borderId="0" xfId="54" applyFont="1" applyBorder="1" applyAlignment="1">
      <alignment vertical="top" wrapText="1"/>
      <protection/>
    </xf>
    <xf numFmtId="0" fontId="28" fillId="0" borderId="0" xfId="54" applyFont="1" applyBorder="1" applyAlignment="1">
      <alignment horizontal="center" vertical="center"/>
      <protection/>
    </xf>
    <xf numFmtId="0" fontId="21" fillId="0" borderId="0" xfId="54" applyFont="1" applyAlignment="1">
      <alignment horizontal="right" vertical="center"/>
      <protection/>
    </xf>
    <xf numFmtId="172" fontId="29" fillId="24" borderId="11" xfId="54" applyNumberFormat="1" applyFont="1" applyFill="1" applyBorder="1" applyAlignment="1">
      <alignment horizontal="center" vertical="center"/>
      <protection/>
    </xf>
    <xf numFmtId="172" fontId="29" fillId="24" borderId="12" xfId="54" applyNumberFormat="1" applyFont="1" applyFill="1" applyBorder="1" applyAlignment="1">
      <alignment horizontal="center" vertical="center"/>
      <protection/>
    </xf>
    <xf numFmtId="172" fontId="29" fillId="24" borderId="10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BreakPreview" zoomScale="57" zoomScaleNormal="75" zoomScaleSheetLayoutView="57" zoomScalePageLayoutView="0" workbookViewId="0" topLeftCell="A1">
      <selection activeCell="B49" sqref="B49"/>
    </sheetView>
  </sheetViews>
  <sheetFormatPr defaultColWidth="9.140625" defaultRowHeight="15"/>
  <cols>
    <col min="1" max="1" width="10.7109375" style="1" customWidth="1"/>
    <col min="2" max="2" width="85.28125" style="1" customWidth="1"/>
    <col min="3" max="3" width="21.8515625" style="1" customWidth="1"/>
    <col min="4" max="4" width="27.8515625" style="1" customWidth="1"/>
    <col min="5" max="5" width="21.8515625" style="1" customWidth="1" collapsed="1"/>
    <col min="6" max="6" width="29.28125" style="1" customWidth="1"/>
    <col min="7" max="7" width="11.8515625" style="1" customWidth="1"/>
    <col min="8" max="8" width="10.8515625" style="1" bestFit="1" customWidth="1"/>
    <col min="9" max="16384" width="9.140625" style="1" customWidth="1"/>
  </cols>
  <sheetData>
    <row r="1" ht="10.5" customHeight="1">
      <c r="D1" s="2"/>
    </row>
    <row r="2" spans="1:6" s="3" customFormat="1" ht="39" customHeight="1">
      <c r="A2" s="47" t="s">
        <v>79</v>
      </c>
      <c r="B2" s="47"/>
      <c r="C2" s="47"/>
      <c r="D2" s="47"/>
      <c r="E2" s="47"/>
      <c r="F2" s="47"/>
    </row>
    <row r="3" spans="1:6" ht="51.75" customHeight="1">
      <c r="A3" s="47" t="s">
        <v>0</v>
      </c>
      <c r="B3" s="47"/>
      <c r="C3" s="47"/>
      <c r="D3" s="47"/>
      <c r="E3" s="47"/>
      <c r="F3" s="47"/>
    </row>
    <row r="4" spans="1:6" ht="23.25" customHeight="1">
      <c r="A4" s="4"/>
      <c r="B4" s="4"/>
      <c r="C4" s="4"/>
      <c r="E4" s="5"/>
      <c r="F4" s="6" t="s">
        <v>1</v>
      </c>
    </row>
    <row r="5" spans="1:6" s="7" customFormat="1" ht="40.5" customHeight="1">
      <c r="A5" s="48" t="s">
        <v>2</v>
      </c>
      <c r="B5" s="49" t="s">
        <v>3</v>
      </c>
      <c r="C5" s="49" t="s">
        <v>4</v>
      </c>
      <c r="D5" s="49"/>
      <c r="E5" s="49" t="s">
        <v>5</v>
      </c>
      <c r="F5" s="49"/>
    </row>
    <row r="6" spans="1:9" s="7" customFormat="1" ht="29.25" customHeight="1">
      <c r="A6" s="48"/>
      <c r="B6" s="49"/>
      <c r="C6" s="13" t="s">
        <v>6</v>
      </c>
      <c r="D6" s="13" t="s">
        <v>76</v>
      </c>
      <c r="E6" s="13" t="s">
        <v>6</v>
      </c>
      <c r="F6" s="13" t="s">
        <v>76</v>
      </c>
      <c r="H6" s="52"/>
      <c r="I6" s="52"/>
    </row>
    <row r="7" spans="1:6" s="8" customFormat="1" ht="22.5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3">
        <v>6</v>
      </c>
    </row>
    <row r="8" spans="1:9" s="5" customFormat="1" ht="24.75" customHeight="1">
      <c r="A8" s="15">
        <v>1</v>
      </c>
      <c r="B8" s="16" t="s">
        <v>7</v>
      </c>
      <c r="C8" s="33">
        <f>C9+C14+C15+C19</f>
        <v>11116.990999999998</v>
      </c>
      <c r="D8" s="32">
        <f>D9+D14+D15+D19</f>
        <v>13.820900000000002</v>
      </c>
      <c r="E8" s="33">
        <f>E9+E14+E15+E19</f>
        <v>12442.253</v>
      </c>
      <c r="F8" s="32">
        <f>F9+F14+F15+F19</f>
        <v>14.1014</v>
      </c>
      <c r="I8" s="9"/>
    </row>
    <row r="9" spans="1:9" s="5" customFormat="1" ht="24.75" customHeight="1">
      <c r="A9" s="17" t="s">
        <v>8</v>
      </c>
      <c r="B9" s="16" t="s">
        <v>9</v>
      </c>
      <c r="C9" s="33">
        <f>SUM(C10:C13)</f>
        <v>3267.8779999999997</v>
      </c>
      <c r="D9" s="32">
        <f>SUM(D10:D13)</f>
        <v>4.0628</v>
      </c>
      <c r="E9" s="33">
        <f>SUM(E10:E13)</f>
        <v>2536.0600000000004</v>
      </c>
      <c r="F9" s="32">
        <f>SUM(F10:F13)</f>
        <v>2.8741999999999996</v>
      </c>
      <c r="I9" s="9"/>
    </row>
    <row r="10" spans="1:9" s="5" customFormat="1" ht="24.75" customHeight="1">
      <c r="A10" s="18" t="s">
        <v>10</v>
      </c>
      <c r="B10" s="19" t="s">
        <v>11</v>
      </c>
      <c r="C10" s="34">
        <v>2917.551</v>
      </c>
      <c r="D10" s="35">
        <f>ROUND(C10/C47,4)</f>
        <v>3.6272</v>
      </c>
      <c r="E10" s="36">
        <v>2190.443</v>
      </c>
      <c r="F10" s="35">
        <f>ROUND(E10/E47,4)</f>
        <v>2.4825</v>
      </c>
      <c r="I10" s="9"/>
    </row>
    <row r="11" spans="1:9" s="5" customFormat="1" ht="48" customHeight="1">
      <c r="A11" s="18" t="s">
        <v>12</v>
      </c>
      <c r="B11" s="20" t="s">
        <v>13</v>
      </c>
      <c r="C11" s="37">
        <v>0</v>
      </c>
      <c r="D11" s="35">
        <f>ROUND(C11/C47,4)</f>
        <v>0</v>
      </c>
      <c r="E11" s="38">
        <v>0</v>
      </c>
      <c r="F11" s="35">
        <f>ROUND(E11/E47,4)</f>
        <v>0</v>
      </c>
      <c r="I11" s="9"/>
    </row>
    <row r="12" spans="1:9" s="5" customFormat="1" ht="24.75" customHeight="1">
      <c r="A12" s="18" t="s">
        <v>14</v>
      </c>
      <c r="B12" s="19" t="s">
        <v>15</v>
      </c>
      <c r="C12" s="34">
        <v>16.149</v>
      </c>
      <c r="D12" s="35">
        <f>ROUND(C12/C47,4)</f>
        <v>0.0201</v>
      </c>
      <c r="E12" s="36">
        <v>6.616</v>
      </c>
      <c r="F12" s="35">
        <f>ROUND(E12/E47,4)</f>
        <v>0.0075</v>
      </c>
      <c r="I12" s="9"/>
    </row>
    <row r="13" spans="1:9" s="10" customFormat="1" ht="45">
      <c r="A13" s="18" t="s">
        <v>16</v>
      </c>
      <c r="B13" s="20" t="s">
        <v>17</v>
      </c>
      <c r="C13" s="37">
        <f>126.001+224.326-C12</f>
        <v>334.178</v>
      </c>
      <c r="D13" s="35">
        <f>ROUND(C13/C47,4)</f>
        <v>0.4155</v>
      </c>
      <c r="E13" s="38">
        <f>146.612+199.005-E12</f>
        <v>339.001</v>
      </c>
      <c r="F13" s="35">
        <f>ROUND(E13/E47,4)</f>
        <v>0.3842</v>
      </c>
      <c r="I13" s="9"/>
    </row>
    <row r="14" spans="1:9" s="5" customFormat="1" ht="24.75" customHeight="1">
      <c r="A14" s="17" t="s">
        <v>18</v>
      </c>
      <c r="B14" s="16" t="s">
        <v>19</v>
      </c>
      <c r="C14" s="33">
        <v>4162.998</v>
      </c>
      <c r="D14" s="32">
        <f>ROUND(C14/C47,4)</f>
        <v>5.1755</v>
      </c>
      <c r="E14" s="39">
        <v>5799.238</v>
      </c>
      <c r="F14" s="32">
        <f>ROUND(E14/E47,4)</f>
        <v>6.5726</v>
      </c>
      <c r="I14" s="9"/>
    </row>
    <row r="15" spans="1:9" s="5" customFormat="1" ht="24.75" customHeight="1">
      <c r="A15" s="17" t="s">
        <v>20</v>
      </c>
      <c r="B15" s="16" t="s">
        <v>21</v>
      </c>
      <c r="C15" s="33">
        <f>SUM(C16:C18)</f>
        <v>1092.44</v>
      </c>
      <c r="D15" s="32">
        <f>SUM(D16:D18)</f>
        <v>1.3581</v>
      </c>
      <c r="E15" s="39">
        <f>SUM(E16:E18)</f>
        <v>1478.969</v>
      </c>
      <c r="F15" s="40">
        <f>SUM(F16:F18)</f>
        <v>1.6762</v>
      </c>
      <c r="I15" s="9"/>
    </row>
    <row r="16" spans="1:9" s="5" customFormat="1" ht="24.75" customHeight="1">
      <c r="A16" s="18" t="s">
        <v>22</v>
      </c>
      <c r="B16" s="19" t="s">
        <v>23</v>
      </c>
      <c r="C16" s="34">
        <v>915.86</v>
      </c>
      <c r="D16" s="35">
        <f>ROUND(C16/C47,4)</f>
        <v>1.1386</v>
      </c>
      <c r="E16" s="36">
        <v>1275.832</v>
      </c>
      <c r="F16" s="35">
        <f>ROUND(E16/E47,4)</f>
        <v>1.446</v>
      </c>
      <c r="I16" s="9"/>
    </row>
    <row r="17" spans="1:9" s="5" customFormat="1" ht="24.75" customHeight="1">
      <c r="A17" s="18" t="s">
        <v>24</v>
      </c>
      <c r="B17" s="19" t="s">
        <v>25</v>
      </c>
      <c r="C17" s="34">
        <v>154.876</v>
      </c>
      <c r="D17" s="35">
        <f>ROUND(C17/C47,4)</f>
        <v>0.1925</v>
      </c>
      <c r="E17" s="36">
        <v>175.345</v>
      </c>
      <c r="F17" s="35">
        <f>ROUND(E17/E47,4)</f>
        <v>0.1987</v>
      </c>
      <c r="I17" s="9"/>
    </row>
    <row r="18" spans="1:9" s="5" customFormat="1" ht="24.75" customHeight="1">
      <c r="A18" s="18" t="s">
        <v>26</v>
      </c>
      <c r="B18" s="19" t="s">
        <v>27</v>
      </c>
      <c r="C18" s="34">
        <v>21.704</v>
      </c>
      <c r="D18" s="35">
        <f>ROUND(C18/C47,4)</f>
        <v>0.027</v>
      </c>
      <c r="E18" s="36">
        <v>27.792</v>
      </c>
      <c r="F18" s="35">
        <f>ROUND(E18/E47,4)</f>
        <v>0.0315</v>
      </c>
      <c r="I18" s="9"/>
    </row>
    <row r="19" spans="1:9" s="5" customFormat="1" ht="24.75" customHeight="1">
      <c r="A19" s="17" t="s">
        <v>28</v>
      </c>
      <c r="B19" s="16" t="s">
        <v>29</v>
      </c>
      <c r="C19" s="39">
        <f>SUM(C20:C24)</f>
        <v>2593.6749999999997</v>
      </c>
      <c r="D19" s="40">
        <f>SUM(D20:D24)</f>
        <v>3.224500000000001</v>
      </c>
      <c r="E19" s="39">
        <f>SUM(E20:E24)</f>
        <v>2627.9860000000003</v>
      </c>
      <c r="F19" s="40">
        <f>SUM(F20:F24)</f>
        <v>2.9784</v>
      </c>
      <c r="I19" s="9"/>
    </row>
    <row r="20" spans="1:9" s="5" customFormat="1" ht="24.75" customHeight="1">
      <c r="A20" s="18" t="s">
        <v>30</v>
      </c>
      <c r="B20" s="19" t="s">
        <v>31</v>
      </c>
      <c r="C20" s="36">
        <v>1688.347</v>
      </c>
      <c r="D20" s="35">
        <f>ROUND(C20/C47,4)</f>
        <v>2.099</v>
      </c>
      <c r="E20" s="36">
        <v>1944.069</v>
      </c>
      <c r="F20" s="35">
        <f>ROUND(E20/E47,4)</f>
        <v>2.2033</v>
      </c>
      <c r="I20" s="9"/>
    </row>
    <row r="21" spans="1:9" s="5" customFormat="1" ht="24.75" customHeight="1">
      <c r="A21" s="18" t="s">
        <v>32</v>
      </c>
      <c r="B21" s="19" t="s">
        <v>23</v>
      </c>
      <c r="C21" s="36">
        <v>371.436</v>
      </c>
      <c r="D21" s="35">
        <f>ROUND(C21/C47,4)</f>
        <v>0.4618</v>
      </c>
      <c r="E21" s="36">
        <v>427.695</v>
      </c>
      <c r="F21" s="35">
        <f>ROUND(E21/E47,4)</f>
        <v>0.4847</v>
      </c>
      <c r="I21" s="9"/>
    </row>
    <row r="22" spans="1:9" s="5" customFormat="1" ht="24.75" customHeight="1">
      <c r="A22" s="18" t="s">
        <v>33</v>
      </c>
      <c r="B22" s="19" t="s">
        <v>25</v>
      </c>
      <c r="C22" s="36">
        <v>9.513</v>
      </c>
      <c r="D22" s="35">
        <f>ROUND(C22/C47,4)</f>
        <v>0.0118</v>
      </c>
      <c r="E22" s="36">
        <v>10.954</v>
      </c>
      <c r="F22" s="35">
        <f>ROUND(E22/E47,4)</f>
        <v>0.0124</v>
      </c>
      <c r="I22" s="9"/>
    </row>
    <row r="23" spans="1:9" s="5" customFormat="1" ht="42.75" customHeight="1">
      <c r="A23" s="18" t="s">
        <v>34</v>
      </c>
      <c r="B23" s="20" t="s">
        <v>35</v>
      </c>
      <c r="C23" s="36">
        <v>348.752</v>
      </c>
      <c r="D23" s="35">
        <f>ROUND(C23/C47,4)</f>
        <v>0.4336</v>
      </c>
      <c r="E23" s="36">
        <v>43.034</v>
      </c>
      <c r="F23" s="35">
        <f>ROUND(E23/E47,4)</f>
        <v>0.0488</v>
      </c>
      <c r="I23" s="9"/>
    </row>
    <row r="24" spans="1:9" s="5" customFormat="1" ht="24.75" customHeight="1">
      <c r="A24" s="18" t="s">
        <v>36</v>
      </c>
      <c r="B24" s="19" t="s">
        <v>37</v>
      </c>
      <c r="C24" s="36">
        <f>61.664+28.682+44.351+40.93</f>
        <v>175.627</v>
      </c>
      <c r="D24" s="35">
        <f>ROUND(C24/C47,4)</f>
        <v>0.2183</v>
      </c>
      <c r="E24" s="36">
        <f>71.004+33.026+51.068+47.136</f>
        <v>202.234</v>
      </c>
      <c r="F24" s="35">
        <f>ROUND(E24/E47,4)</f>
        <v>0.2292</v>
      </c>
      <c r="I24" s="9"/>
    </row>
    <row r="25" spans="1:9" s="5" customFormat="1" ht="24.75" customHeight="1">
      <c r="A25" s="17" t="s">
        <v>38</v>
      </c>
      <c r="B25" s="16" t="s">
        <v>39</v>
      </c>
      <c r="C25" s="39">
        <f>SUM(C26:C30)</f>
        <v>1661.627</v>
      </c>
      <c r="D25" s="40">
        <f>SUM(D26:D30)</f>
        <v>2.0657</v>
      </c>
      <c r="E25" s="39">
        <f>SUM(E26:E30)</f>
        <v>1859.7389999999998</v>
      </c>
      <c r="F25" s="40">
        <f>SUM(F26:F30)</f>
        <v>2.1077</v>
      </c>
      <c r="I25" s="9"/>
    </row>
    <row r="26" spans="1:9" s="5" customFormat="1" ht="24.75" customHeight="1">
      <c r="A26" s="18" t="s">
        <v>40</v>
      </c>
      <c r="B26" s="19" t="s">
        <v>31</v>
      </c>
      <c r="C26" s="36">
        <v>1288.94</v>
      </c>
      <c r="D26" s="35">
        <f>ROUND(C26/C47,4)</f>
        <v>1.6024</v>
      </c>
      <c r="E26" s="36">
        <v>1442.618</v>
      </c>
      <c r="F26" s="35">
        <f>ROUND(E26/E47,4)</f>
        <v>1.635</v>
      </c>
      <c r="I26" s="9"/>
    </row>
    <row r="27" spans="1:9" s="5" customFormat="1" ht="24.75" customHeight="1">
      <c r="A27" s="18" t="s">
        <v>41</v>
      </c>
      <c r="B27" s="19" t="s">
        <v>23</v>
      </c>
      <c r="C27" s="36">
        <v>283.567</v>
      </c>
      <c r="D27" s="35">
        <f>ROUND(C27/C47,4)</f>
        <v>0.3525</v>
      </c>
      <c r="E27" s="36">
        <v>317.376</v>
      </c>
      <c r="F27" s="35">
        <f>ROUND(E27/E47,4)</f>
        <v>0.3597</v>
      </c>
      <c r="I27" s="9"/>
    </row>
    <row r="28" spans="1:9" s="5" customFormat="1" ht="24.75" customHeight="1">
      <c r="A28" s="18" t="s">
        <v>42</v>
      </c>
      <c r="B28" s="19" t="s">
        <v>25</v>
      </c>
      <c r="C28" s="36">
        <v>10.972</v>
      </c>
      <c r="D28" s="35">
        <f>ROUND(C28/C47,4)</f>
        <v>0.0136</v>
      </c>
      <c r="E28" s="36">
        <v>12.281</v>
      </c>
      <c r="F28" s="35">
        <f>ROUND(E28/E47,4)</f>
        <v>0.0139</v>
      </c>
      <c r="I28" s="9"/>
    </row>
    <row r="29" spans="1:9" s="5" customFormat="1" ht="45">
      <c r="A29" s="18" t="s">
        <v>43</v>
      </c>
      <c r="B29" s="20" t="s">
        <v>35</v>
      </c>
      <c r="C29" s="36">
        <v>0</v>
      </c>
      <c r="D29" s="35">
        <f>ROUND(C29/C47,4)</f>
        <v>0</v>
      </c>
      <c r="E29" s="36">
        <v>0</v>
      </c>
      <c r="F29" s="35">
        <f>ROUND(E29/E47,4)</f>
        <v>0</v>
      </c>
      <c r="I29" s="9"/>
    </row>
    <row r="30" spans="1:9" s="5" customFormat="1" ht="24.75" customHeight="1">
      <c r="A30" s="18" t="s">
        <v>44</v>
      </c>
      <c r="B30" s="19" t="s">
        <v>37</v>
      </c>
      <c r="C30" s="36">
        <f>13.403+32.094+32.651</f>
        <v>78.148</v>
      </c>
      <c r="D30" s="35">
        <f>ROUND(C30/C47,4)</f>
        <v>0.0972</v>
      </c>
      <c r="E30" s="36">
        <f>15.001+35.92+36.543</f>
        <v>87.464</v>
      </c>
      <c r="F30" s="35">
        <f>ROUND(E30/E47,4)</f>
        <v>0.0991</v>
      </c>
      <c r="I30" s="9"/>
    </row>
    <row r="31" spans="1:9" s="5" customFormat="1" ht="24.75" customHeight="1">
      <c r="A31" s="17" t="s">
        <v>45</v>
      </c>
      <c r="B31" s="16" t="s">
        <v>46</v>
      </c>
      <c r="C31" s="39">
        <f>SUM(C32:C35)</f>
        <v>720.996</v>
      </c>
      <c r="D31" s="40">
        <f>SUM(D32:D35)</f>
        <v>0.8964</v>
      </c>
      <c r="E31" s="39">
        <f>SUM(E32:E35)</f>
        <v>806.958</v>
      </c>
      <c r="F31" s="40">
        <f>SUM(F32:F35)</f>
        <v>0.9145000000000001</v>
      </c>
      <c r="I31" s="9"/>
    </row>
    <row r="32" spans="1:9" s="5" customFormat="1" ht="24.75" customHeight="1">
      <c r="A32" s="18" t="s">
        <v>47</v>
      </c>
      <c r="B32" s="19" t="s">
        <v>31</v>
      </c>
      <c r="C32" s="36">
        <v>577.42</v>
      </c>
      <c r="D32" s="35">
        <f>ROUND(C32/C47,4)</f>
        <v>0.7179</v>
      </c>
      <c r="E32" s="36">
        <v>646.265</v>
      </c>
      <c r="F32" s="35">
        <f>ROUND(E32/E47,4)</f>
        <v>0.7324</v>
      </c>
      <c r="I32" s="9"/>
    </row>
    <row r="33" spans="1:9" s="5" customFormat="1" ht="24.75" customHeight="1">
      <c r="A33" s="18" t="s">
        <v>48</v>
      </c>
      <c r="B33" s="19" t="s">
        <v>23</v>
      </c>
      <c r="C33" s="36">
        <v>127.032</v>
      </c>
      <c r="D33" s="35">
        <f>ROUND(C33/C47,4)</f>
        <v>0.1579</v>
      </c>
      <c r="E33" s="36">
        <v>142.178</v>
      </c>
      <c r="F33" s="35">
        <f>ROUND(E33/E47,4)</f>
        <v>0.1611</v>
      </c>
      <c r="I33" s="9"/>
    </row>
    <row r="34" spans="1:9" s="5" customFormat="1" ht="24.75" customHeight="1">
      <c r="A34" s="18" t="s">
        <v>49</v>
      </c>
      <c r="B34" s="19" t="s">
        <v>25</v>
      </c>
      <c r="C34" s="36">
        <v>0</v>
      </c>
      <c r="D34" s="35">
        <f>ROUND(C34/C47,4)</f>
        <v>0</v>
      </c>
      <c r="E34" s="36">
        <v>0</v>
      </c>
      <c r="F34" s="35">
        <f>ROUND(E34/E47,4)</f>
        <v>0</v>
      </c>
      <c r="I34" s="9"/>
    </row>
    <row r="35" spans="1:9" s="5" customFormat="1" ht="24.75" customHeight="1">
      <c r="A35" s="18" t="s">
        <v>50</v>
      </c>
      <c r="B35" s="19" t="s">
        <v>37</v>
      </c>
      <c r="C35" s="36">
        <f>14.006+0.811+1.727</f>
        <v>16.544</v>
      </c>
      <c r="D35" s="35">
        <f>ROUND(C35/C47,4)</f>
        <v>0.0206</v>
      </c>
      <c r="E35" s="36">
        <f>15.675+0.907+1.933</f>
        <v>18.515</v>
      </c>
      <c r="F35" s="35">
        <f>ROUND(E35/E47,4)</f>
        <v>0.021</v>
      </c>
      <c r="I35" s="9"/>
    </row>
    <row r="36" spans="1:9" s="5" customFormat="1" ht="24.75" customHeight="1">
      <c r="A36" s="17" t="s">
        <v>51</v>
      </c>
      <c r="B36" s="16" t="s">
        <v>52</v>
      </c>
      <c r="C36" s="39">
        <v>0</v>
      </c>
      <c r="D36" s="32">
        <v>0</v>
      </c>
      <c r="E36" s="39">
        <v>0</v>
      </c>
      <c r="F36" s="40">
        <v>0</v>
      </c>
      <c r="I36" s="9"/>
    </row>
    <row r="37" spans="1:9" s="5" customFormat="1" ht="24.75" customHeight="1">
      <c r="A37" s="17" t="s">
        <v>53</v>
      </c>
      <c r="B37" s="16" t="s">
        <v>54</v>
      </c>
      <c r="C37" s="39">
        <v>0</v>
      </c>
      <c r="D37" s="32">
        <v>0</v>
      </c>
      <c r="E37" s="39">
        <v>0</v>
      </c>
      <c r="F37" s="40">
        <v>0</v>
      </c>
      <c r="I37" s="9"/>
    </row>
    <row r="38" spans="1:9" s="5" customFormat="1" ht="24.75" customHeight="1">
      <c r="A38" s="17" t="s">
        <v>55</v>
      </c>
      <c r="B38" s="16" t="s">
        <v>56</v>
      </c>
      <c r="C38" s="39">
        <f>C8+C25+C31</f>
        <v>13499.613999999998</v>
      </c>
      <c r="D38" s="40">
        <f>D8+D25+D31</f>
        <v>16.783</v>
      </c>
      <c r="E38" s="39">
        <f>E8+E25+E31</f>
        <v>15108.95</v>
      </c>
      <c r="F38" s="40">
        <f>F8+F25+F31</f>
        <v>17.1236</v>
      </c>
      <c r="I38" s="9"/>
    </row>
    <row r="39" spans="1:9" s="5" customFormat="1" ht="24.75" customHeight="1">
      <c r="A39" s="17" t="s">
        <v>57</v>
      </c>
      <c r="B39" s="16" t="s">
        <v>58</v>
      </c>
      <c r="C39" s="39">
        <v>0</v>
      </c>
      <c r="D39" s="32">
        <v>0</v>
      </c>
      <c r="E39" s="41">
        <v>0</v>
      </c>
      <c r="F39" s="40">
        <v>0</v>
      </c>
      <c r="I39" s="9"/>
    </row>
    <row r="40" spans="1:9" s="5" customFormat="1" ht="24.75" customHeight="1">
      <c r="A40" s="18" t="s">
        <v>59</v>
      </c>
      <c r="B40" s="19" t="s">
        <v>60</v>
      </c>
      <c r="C40" s="36">
        <v>0</v>
      </c>
      <c r="D40" s="35">
        <v>0</v>
      </c>
      <c r="E40" s="38">
        <v>0</v>
      </c>
      <c r="F40" s="42">
        <v>0</v>
      </c>
      <c r="H40" s="11"/>
      <c r="I40" s="9"/>
    </row>
    <row r="41" spans="1:9" s="5" customFormat="1" ht="24.75" customHeight="1">
      <c r="A41" s="18" t="s">
        <v>61</v>
      </c>
      <c r="B41" s="19" t="s">
        <v>62</v>
      </c>
      <c r="C41" s="36">
        <v>0</v>
      </c>
      <c r="D41" s="35">
        <v>0</v>
      </c>
      <c r="E41" s="38">
        <v>0</v>
      </c>
      <c r="F41" s="42">
        <v>0</v>
      </c>
      <c r="I41" s="9"/>
    </row>
    <row r="42" spans="1:9" s="5" customFormat="1" ht="24.75" customHeight="1">
      <c r="A42" s="18" t="s">
        <v>63</v>
      </c>
      <c r="B42" s="19" t="s">
        <v>64</v>
      </c>
      <c r="C42" s="36">
        <v>0</v>
      </c>
      <c r="D42" s="35">
        <v>0</v>
      </c>
      <c r="E42" s="38">
        <v>0</v>
      </c>
      <c r="F42" s="42">
        <v>0</v>
      </c>
      <c r="I42" s="9"/>
    </row>
    <row r="43" spans="1:9" s="5" customFormat="1" ht="24.75" customHeight="1">
      <c r="A43" s="18" t="s">
        <v>65</v>
      </c>
      <c r="B43" s="20" t="s">
        <v>66</v>
      </c>
      <c r="C43" s="36">
        <v>0</v>
      </c>
      <c r="D43" s="35">
        <v>0</v>
      </c>
      <c r="E43" s="38">
        <v>0</v>
      </c>
      <c r="F43" s="42">
        <v>0</v>
      </c>
      <c r="I43" s="9"/>
    </row>
    <row r="44" spans="1:9" s="5" customFormat="1" ht="24.75" customHeight="1">
      <c r="A44" s="18" t="s">
        <v>67</v>
      </c>
      <c r="B44" s="19" t="s">
        <v>68</v>
      </c>
      <c r="C44" s="36">
        <v>0</v>
      </c>
      <c r="D44" s="35">
        <v>0</v>
      </c>
      <c r="E44" s="38">
        <v>0</v>
      </c>
      <c r="F44" s="42">
        <v>0</v>
      </c>
      <c r="I44" s="9"/>
    </row>
    <row r="45" spans="1:6" ht="47.25" customHeight="1">
      <c r="A45" s="17" t="s">
        <v>69</v>
      </c>
      <c r="B45" s="21" t="s">
        <v>71</v>
      </c>
      <c r="C45" s="53">
        <f>C38+C39</f>
        <v>13499.613999999998</v>
      </c>
      <c r="D45" s="54"/>
      <c r="E45" s="53">
        <f>E38+E39</f>
        <v>15108.95</v>
      </c>
      <c r="F45" s="54"/>
    </row>
    <row r="46" spans="1:6" ht="48">
      <c r="A46" s="17" t="s">
        <v>70</v>
      </c>
      <c r="B46" s="21" t="s">
        <v>77</v>
      </c>
      <c r="C46" s="45">
        <f>ROUND(C45/C47:C47,2)</f>
        <v>16.78</v>
      </c>
      <c r="D46" s="46"/>
      <c r="E46" s="45">
        <f>ROUND(E45/E47:E47,2)</f>
        <v>17.12</v>
      </c>
      <c r="F46" s="46"/>
    </row>
    <row r="47" spans="1:9" ht="24.75" customHeight="1">
      <c r="A47" s="17" t="s">
        <v>72</v>
      </c>
      <c r="B47" s="21" t="s">
        <v>78</v>
      </c>
      <c r="C47" s="55">
        <v>804.36</v>
      </c>
      <c r="D47" s="55"/>
      <c r="E47" s="53">
        <v>882.342</v>
      </c>
      <c r="F47" s="54"/>
      <c r="I47" s="12"/>
    </row>
    <row r="48" spans="1:9" ht="45" customHeight="1">
      <c r="A48" s="17" t="s">
        <v>74</v>
      </c>
      <c r="B48" s="22" t="s">
        <v>75</v>
      </c>
      <c r="C48" s="45">
        <f>C46*120%</f>
        <v>20.136</v>
      </c>
      <c r="D48" s="46"/>
      <c r="E48" s="45">
        <f>E46*120%</f>
        <v>20.544</v>
      </c>
      <c r="F48" s="46"/>
      <c r="I48" s="12"/>
    </row>
    <row r="49" spans="1:9" ht="45" customHeight="1">
      <c r="A49" s="23"/>
      <c r="B49" s="43"/>
      <c r="C49" s="44"/>
      <c r="D49" s="44"/>
      <c r="E49" s="44"/>
      <c r="F49" s="44"/>
      <c r="I49" s="12"/>
    </row>
    <row r="50" spans="1:9" ht="27.75" customHeight="1">
      <c r="A50" s="23"/>
      <c r="B50" s="24"/>
      <c r="C50" s="25"/>
      <c r="D50" s="25"/>
      <c r="E50" s="26"/>
      <c r="F50" s="26"/>
      <c r="I50" s="12"/>
    </row>
    <row r="51" spans="1:6" ht="27.75" customHeight="1">
      <c r="A51" s="27"/>
      <c r="B51" s="28" t="s">
        <v>73</v>
      </c>
      <c r="C51" s="29"/>
      <c r="D51" s="29"/>
      <c r="E51" s="51" t="s">
        <v>80</v>
      </c>
      <c r="F51" s="51"/>
    </row>
    <row r="52" spans="1:6" ht="61.5" customHeight="1">
      <c r="A52" s="50"/>
      <c r="B52" s="50"/>
      <c r="C52" s="30"/>
      <c r="D52" s="31"/>
      <c r="E52" s="51"/>
      <c r="F52" s="51"/>
    </row>
  </sheetData>
  <sheetProtection/>
  <mergeCells count="18">
    <mergeCell ref="A52:B52"/>
    <mergeCell ref="E52:F52"/>
    <mergeCell ref="H6:I6"/>
    <mergeCell ref="C45:D45"/>
    <mergeCell ref="E45:F45"/>
    <mergeCell ref="C46:D46"/>
    <mergeCell ref="E46:F46"/>
    <mergeCell ref="C47:D47"/>
    <mergeCell ref="E47:F47"/>
    <mergeCell ref="E51:F51"/>
    <mergeCell ref="C48:D48"/>
    <mergeCell ref="E48:F48"/>
    <mergeCell ref="A2:F2"/>
    <mergeCell ref="A3:F3"/>
    <mergeCell ref="A5:A6"/>
    <mergeCell ref="B5:B6"/>
    <mergeCell ref="C5:D5"/>
    <mergeCell ref="E5:F5"/>
  </mergeCells>
  <printOptions horizontalCentered="1" verticalCentered="1"/>
  <pageMargins left="0.7086614173228347" right="0.31496062992125984" top="0.7480314960629921" bottom="0.7480314960629921" header="0" footer="0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LARISA</cp:lastModifiedBy>
  <cp:lastPrinted>2020-12-21T11:11:57Z</cp:lastPrinted>
  <dcterms:created xsi:type="dcterms:W3CDTF">2017-11-20T14:55:06Z</dcterms:created>
  <dcterms:modified xsi:type="dcterms:W3CDTF">2020-12-22T06:38:06Z</dcterms:modified>
  <cp:category/>
  <cp:version/>
  <cp:contentType/>
  <cp:contentStatus/>
</cp:coreProperties>
</file>